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705" windowWidth="9600" windowHeight="11040"/>
  </bookViews>
  <sheets>
    <sheet name="Приложение 2.1" sheetId="4" r:id="rId1"/>
    <sheet name="Лист2" sheetId="2" r:id="rId2"/>
    <sheet name="Лист3" sheetId="3" r:id="rId3"/>
  </sheets>
  <definedNames>
    <definedName name="_xlnm.Print_Titles" localSheetId="0">'Приложение 2.1'!$4:$6</definedName>
    <definedName name="_xlnm.Print_Area" localSheetId="0">'Приложение 2.1'!$A$1:$J$59</definedName>
  </definedNames>
  <calcPr calcId="144525"/>
</workbook>
</file>

<file path=xl/calcChain.xml><?xml version="1.0" encoding="utf-8"?>
<calcChain xmlns="http://schemas.openxmlformats.org/spreadsheetml/2006/main">
  <c r="F45" i="4" l="1"/>
  <c r="E55" i="4" l="1"/>
  <c r="E54" i="4"/>
  <c r="F55" i="4"/>
  <c r="F43" i="4" l="1"/>
  <c r="G43" i="4"/>
  <c r="J43" i="4"/>
  <c r="I43" i="4"/>
  <c r="H43" i="4"/>
  <c r="H52" i="4"/>
  <c r="J52" i="4"/>
  <c r="I52" i="4"/>
  <c r="J56" i="4"/>
  <c r="I56" i="4"/>
  <c r="H56" i="4"/>
  <c r="J51" i="4"/>
  <c r="I51" i="4"/>
  <c r="H51" i="4"/>
  <c r="G51" i="4"/>
  <c r="G52" i="4"/>
  <c r="G56" i="4"/>
  <c r="F51" i="4"/>
  <c r="F52" i="4"/>
  <c r="F56" i="4" s="1"/>
  <c r="E56" i="4" s="1"/>
  <c r="F40" i="4"/>
  <c r="F39" i="4"/>
  <c r="F38" i="4"/>
  <c r="F54" i="4" l="1"/>
  <c r="F46" i="4"/>
  <c r="E46" i="4"/>
  <c r="E47" i="4"/>
  <c r="E45" i="4"/>
  <c r="E44" i="4"/>
  <c r="F21" i="4"/>
  <c r="E51" i="4" l="1"/>
  <c r="F50" i="4"/>
  <c r="F53" i="4" s="1"/>
  <c r="E53" i="4" s="1"/>
  <c r="F10" i="4"/>
  <c r="E10" i="4"/>
  <c r="E18" i="4"/>
  <c r="J28" i="4" l="1"/>
  <c r="I28" i="4"/>
  <c r="H28" i="4"/>
  <c r="G28" i="4"/>
  <c r="F25" i="4"/>
  <c r="F28" i="4" l="1"/>
  <c r="E28" i="4" l="1"/>
  <c r="J25" i="4"/>
  <c r="I25" i="4"/>
  <c r="H25" i="4"/>
  <c r="G25" i="4"/>
  <c r="J24" i="4"/>
  <c r="I24" i="4"/>
  <c r="H24" i="4"/>
  <c r="F24" i="4"/>
  <c r="E19" i="4"/>
  <c r="E25" i="4" l="1"/>
  <c r="E37" i="4"/>
  <c r="J31" i="4"/>
  <c r="I31" i="4"/>
  <c r="H31" i="4"/>
  <c r="G31" i="4"/>
  <c r="E17" i="4"/>
  <c r="G15" i="4"/>
  <c r="F15" i="4"/>
  <c r="E16" i="4"/>
  <c r="J15" i="4"/>
  <c r="I15" i="4"/>
  <c r="H15" i="4"/>
  <c r="E14" i="4"/>
  <c r="E13" i="4"/>
  <c r="E12" i="4"/>
  <c r="E11" i="4"/>
  <c r="E15" i="4" l="1"/>
  <c r="E27" i="4"/>
  <c r="E30" i="4"/>
  <c r="E34" i="4"/>
  <c r="J8" i="4" l="1"/>
  <c r="I8" i="4"/>
  <c r="H8" i="4"/>
  <c r="F8" i="4"/>
  <c r="G40" i="4" l="1"/>
  <c r="G21" i="4" l="1"/>
  <c r="G24" i="4" s="1"/>
  <c r="G55" i="4" s="1"/>
  <c r="E49" i="4"/>
  <c r="E48" i="4" l="1"/>
  <c r="E24" i="4" l="1"/>
  <c r="G33" i="4"/>
  <c r="H33" i="4"/>
  <c r="I33" i="4"/>
  <c r="J33" i="4"/>
  <c r="E33" i="4" l="1"/>
  <c r="E22" i="4" l="1"/>
  <c r="E9" i="4"/>
  <c r="E8" i="4" s="1"/>
  <c r="E21" i="4" l="1"/>
  <c r="E20" i="4" s="1"/>
  <c r="I20" i="4"/>
  <c r="H20" i="4"/>
  <c r="G20" i="4"/>
  <c r="F20" i="4"/>
  <c r="E31" i="4"/>
  <c r="F31" i="4"/>
  <c r="H23" i="4" l="1"/>
  <c r="I23" i="4"/>
  <c r="G23" i="4"/>
  <c r="F23" i="4"/>
  <c r="E43" i="4"/>
  <c r="G8" i="4"/>
  <c r="J41" i="4"/>
  <c r="J40" i="4"/>
  <c r="J55" i="4" s="1"/>
  <c r="J39" i="4"/>
  <c r="J54" i="4" s="1"/>
  <c r="I41" i="4"/>
  <c r="I40" i="4"/>
  <c r="I55" i="4" s="1"/>
  <c r="I39" i="4"/>
  <c r="I54" i="4" s="1"/>
  <c r="G41" i="4"/>
  <c r="G39" i="4"/>
  <c r="G54" i="4" s="1"/>
  <c r="H41" i="4"/>
  <c r="H40" i="4"/>
  <c r="H55" i="4" s="1"/>
  <c r="H39" i="4"/>
  <c r="H54" i="4" s="1"/>
  <c r="F41" i="4"/>
  <c r="J20" i="4"/>
  <c r="I53" i="4" l="1"/>
  <c r="J23" i="4"/>
  <c r="E40" i="4"/>
  <c r="E41" i="4"/>
  <c r="H38" i="4"/>
  <c r="I38" i="4"/>
  <c r="I50" i="4" s="1"/>
  <c r="G38" i="4"/>
  <c r="J38" i="4"/>
  <c r="J50" i="4" s="1"/>
  <c r="J53" i="4" l="1"/>
  <c r="E23" i="4"/>
  <c r="H50" i="4" l="1"/>
  <c r="H53" i="4"/>
  <c r="E52" i="4"/>
  <c r="G50" i="4"/>
  <c r="G53" i="4"/>
  <c r="E50" i="4" l="1"/>
  <c r="E39" i="4"/>
  <c r="E38" i="4" l="1"/>
</calcChain>
</file>

<file path=xl/sharedStrings.xml><?xml version="1.0" encoding="utf-8"?>
<sst xmlns="http://schemas.openxmlformats.org/spreadsheetml/2006/main" count="122" uniqueCount="65">
  <si>
    <t>УЖКХ</t>
  </si>
  <si>
    <t>Всего:</t>
  </si>
  <si>
    <t>бюджет автономного округа</t>
  </si>
  <si>
    <t>бюджет Белоярского района</t>
  </si>
  <si>
    <t>Итого по подпрограмме 1</t>
  </si>
  <si>
    <t xml:space="preserve">Подпрограмма 2 «Энергосбережение и повышение энергетической эффективности» </t>
  </si>
  <si>
    <t>1.5.</t>
  </si>
  <si>
    <t>УКС</t>
  </si>
  <si>
    <t>Подпрограмма 1 «Модернизация и реформирование жилищно-коммунального комплекса Белоярского района»</t>
  </si>
  <si>
    <t>Источники финансирования</t>
  </si>
  <si>
    <t>Всего</t>
  </si>
  <si>
    <t>Объем бюджетных ассигнований на реализацию муниципальной программы, тыс.рублей</t>
  </si>
  <si>
    <t>2016 год</t>
  </si>
  <si>
    <t>2017 год</t>
  </si>
  <si>
    <t>2018 год</t>
  </si>
  <si>
    <t>2019 год</t>
  </si>
  <si>
    <t>2020 год</t>
  </si>
  <si>
    <t>Итого по подпрограмме 2</t>
  </si>
  <si>
    <t>Итого по подпрограмме 3</t>
  </si>
  <si>
    <t>Итого по муниципальной программе</t>
  </si>
  <si>
    <t xml:space="preserve">федеральный бюджет </t>
  </si>
  <si>
    <t>УЖКХ, УКС</t>
  </si>
  <si>
    <t>УКС, КМС</t>
  </si>
  <si>
    <t>Номер основного мероприятия</t>
  </si>
  <si>
    <t>Наименование основных мероприятий муниципальной программы (связь с показателями муниципальной программы)</t>
  </si>
  <si>
    <t xml:space="preserve">Ответственный исполнитель, соисполнитель муниципальной программы </t>
  </si>
  <si>
    <t>Подпрограмма 3 «Проведение капитального ремонта многоквартирных домов»</t>
  </si>
  <si>
    <t>Подпрограмма 4 «Переселение граждан из аварийного жилищного фонда»</t>
  </si>
  <si>
    <t>Итого по подпрограмме 4</t>
  </si>
  <si>
    <t>Подпрограмма 5 «Содержание объектов внешнего благоустройства муниципальной собственности на территории городского поселения Белоярский»</t>
  </si>
  <si>
    <t>ПРИЛОЖЕНИЕ 2.1.
к муниципальной программе Белоярского района 
«Развитие жилищно-коммунального комплекса и повышение энергетической эффективности в Белоярском районе на 2014 – 2020 годы»</t>
  </si>
  <si>
    <t xml:space="preserve">
Перечень основных мероприятий муниципальной программы, объемы и источники их финансирования
</t>
  </si>
  <si>
    <t>Управление жилищно-коммунального хозяйства администрации Белоярского района (далее - УЖКХ), Управление капитального строительства администрации Белоярского района (далее - УКС)</t>
  </si>
  <si>
    <t>Обеспечение водоснабжением г.Белоярский</t>
  </si>
  <si>
    <t>Предоставление субсидии на возмещение недополученных доходов организациям, осуществляющим реализацию сжиженного газа населению на территории сельских поселений Белоярского района (в том числе администрирование) (1.3)</t>
  </si>
  <si>
    <t>Предоставление субсидий  в целях возмещения части недополученных доходов в связи с реализацией  электрической энергии в зоне децентрализованного электроснабжения (1.4)</t>
  </si>
  <si>
    <t>Обеспечение мероприятий по энергосбережению и повышению энергетической эффективности (2.1)</t>
  </si>
  <si>
    <t>Обеспечение мероприятий по переселению граждан из аварийного жилищного фонда (4.1, 4.2)</t>
  </si>
  <si>
    <t>Техническая эксплуатация, содержание, ремонт и организация энергоснабжения сети уличного освещения на территории городского поселения Белоярский (5.1, 5.2)</t>
  </si>
  <si>
    <t>Итого по подпрограмме 5</t>
  </si>
  <si>
    <t>1.1.</t>
  </si>
  <si>
    <t>ЛКОС с.Казым с напорным коллектором и КНС</t>
  </si>
  <si>
    <t>1.2.</t>
  </si>
  <si>
    <t>АГРС г.Белоярский</t>
  </si>
  <si>
    <t>1.3.</t>
  </si>
  <si>
    <t>1.4.</t>
  </si>
  <si>
    <t>Содержание и благоустройство межпоселенческих мест захоронений на территории Белоярского района (5.5, 5.6)</t>
  </si>
  <si>
    <t>федеральный бюджет</t>
  </si>
  <si>
    <t>1.6.</t>
  </si>
  <si>
    <t>Ремонт котельной (склад угля) в с.п.Ванзеват</t>
  </si>
  <si>
    <t xml:space="preserve">Водоочистные сооружения в п.Сорум </t>
  </si>
  <si>
    <t>Реконструкция сетей перегретой воды мкр.7 г.Белоярский</t>
  </si>
  <si>
    <t>Содействие проведению капитального ремонта многоквартирных домов (3.1)</t>
  </si>
  <si>
    <t>*</t>
  </si>
  <si>
    <t>в том числе остатки финансовых средств 2015 года</t>
  </si>
  <si>
    <t xml:space="preserve">               </t>
  </si>
  <si>
    <t>Реконструкция , расширение, модернизация, строительство и капитальный ремонт объектов коммунального комплекса (1.1, 1.2,1.3)</t>
  </si>
  <si>
    <t>______________________</t>
  </si>
  <si>
    <t xml:space="preserve">ПРИЛОЖЕНИЕ  2
к постановлению администрации Белоярского района
от                              20     года №   </t>
  </si>
  <si>
    <t>Озеленение</t>
  </si>
  <si>
    <t>Прочие мероприятия по благоустройству</t>
  </si>
  <si>
    <t>Благоустройство капитального характера</t>
  </si>
  <si>
    <t>Субсидии на развитие общественной инфраструктуры и реализацию приоритетных направлений развития муниципальных образований автономного округа</t>
  </si>
  <si>
    <r>
      <t xml:space="preserve">134 242,0 </t>
    </r>
    <r>
      <rPr>
        <sz val="8"/>
        <color indexed="8"/>
        <rFont val="Calibri"/>
        <family val="2"/>
        <charset val="204"/>
      </rPr>
      <t>*</t>
    </r>
  </si>
  <si>
    <t>Организация благоустройства и озеленения территории городского поселения Белоярский (5.1, 5.3, 5.4, 5.7)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</si>
</sst>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</font>
    <font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2" borderId="0" xfId="0" applyFill="1"/>
    <xf numFmtId="0" fontId="3" fillId="2" borderId="1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3" fontId="3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4" fontId="0" fillId="0" borderId="0" xfId="0" applyNumberFormat="1"/>
    <xf numFmtId="0" fontId="0" fillId="0" borderId="0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4" fontId="0" fillId="3" borderId="0" xfId="0" applyNumberFormat="1" applyFill="1"/>
    <xf numFmtId="0" fontId="0" fillId="2" borderId="8" xfId="0" applyFont="1" applyFill="1" applyBorder="1"/>
    <xf numFmtId="0" fontId="1" fillId="2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164" fontId="1" fillId="4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3" fontId="1" fillId="4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ill="1"/>
    <xf numFmtId="164" fontId="0" fillId="3" borderId="0" xfId="0" applyNumberFormat="1" applyFill="1"/>
    <xf numFmtId="0" fontId="1" fillId="2" borderId="1" xfId="0" applyFont="1" applyFill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0" fontId="1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6" fontId="1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0" fillId="2" borderId="8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16" fontId="1" fillId="2" borderId="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16" fontId="1" fillId="2" borderId="4" xfId="0" applyNumberFormat="1" applyFont="1" applyFill="1" applyBorder="1" applyAlignment="1">
      <alignment horizontal="center" vertical="center" wrapText="1"/>
    </xf>
    <xf numFmtId="16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view="pageBreakPreview" zoomScale="120" zoomScaleNormal="100" zoomScaleSheetLayoutView="120" workbookViewId="0">
      <selection activeCell="H53" sqref="H53"/>
    </sheetView>
  </sheetViews>
  <sheetFormatPr defaultRowHeight="15" x14ac:dyDescent="0.25"/>
  <cols>
    <col min="2" max="2" width="46.140625" customWidth="1"/>
    <col min="3" max="3" width="24.85546875" customWidth="1"/>
    <col min="4" max="4" width="27.42578125" customWidth="1"/>
    <col min="5" max="5" width="19.140625" customWidth="1"/>
    <col min="6" max="6" width="12.5703125" customWidth="1"/>
    <col min="7" max="7" width="11.85546875" customWidth="1"/>
    <col min="8" max="8" width="12" customWidth="1"/>
    <col min="9" max="9" width="11.140625" customWidth="1"/>
    <col min="10" max="10" width="12.5703125" customWidth="1"/>
    <col min="11" max="11" width="19.28515625" customWidth="1"/>
    <col min="12" max="12" width="16.85546875" customWidth="1"/>
    <col min="13" max="13" width="12.7109375" customWidth="1"/>
  </cols>
  <sheetData>
    <row r="1" spans="1:10" ht="45" customHeight="1" x14ac:dyDescent="0.25">
      <c r="G1" s="82" t="s">
        <v>58</v>
      </c>
      <c r="H1" s="82"/>
      <c r="I1" s="82"/>
      <c r="J1" s="82"/>
    </row>
    <row r="2" spans="1:10" ht="63" customHeight="1" x14ac:dyDescent="0.25">
      <c r="G2" s="83" t="s">
        <v>30</v>
      </c>
      <c r="H2" s="83"/>
      <c r="I2" s="83"/>
      <c r="J2" s="83"/>
    </row>
    <row r="3" spans="1:10" ht="39" customHeight="1" x14ac:dyDescent="0.25">
      <c r="A3" s="86" t="s">
        <v>31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24" customHeight="1" x14ac:dyDescent="0.25">
      <c r="A4" s="84" t="s">
        <v>23</v>
      </c>
      <c r="B4" s="84" t="s">
        <v>24</v>
      </c>
      <c r="C4" s="84" t="s">
        <v>25</v>
      </c>
      <c r="D4" s="84" t="s">
        <v>9</v>
      </c>
      <c r="E4" s="84" t="s">
        <v>11</v>
      </c>
      <c r="F4" s="84"/>
      <c r="G4" s="84"/>
      <c r="H4" s="84"/>
      <c r="I4" s="84"/>
      <c r="J4" s="84"/>
    </row>
    <row r="5" spans="1:10" x14ac:dyDescent="0.25">
      <c r="A5" s="84"/>
      <c r="B5" s="84"/>
      <c r="C5" s="84"/>
      <c r="D5" s="84"/>
      <c r="E5" s="84" t="s">
        <v>10</v>
      </c>
      <c r="F5" s="84"/>
      <c r="G5" s="84"/>
      <c r="H5" s="84"/>
      <c r="I5" s="84"/>
      <c r="J5" s="84"/>
    </row>
    <row r="6" spans="1:10" ht="29.25" customHeight="1" x14ac:dyDescent="0.25">
      <c r="A6" s="84"/>
      <c r="B6" s="84"/>
      <c r="C6" s="84"/>
      <c r="D6" s="84"/>
      <c r="E6" s="84"/>
      <c r="F6" s="21" t="s">
        <v>12</v>
      </c>
      <c r="G6" s="21" t="s">
        <v>13</v>
      </c>
      <c r="H6" s="21" t="s">
        <v>14</v>
      </c>
      <c r="I6" s="21" t="s">
        <v>15</v>
      </c>
      <c r="J6" s="21" t="s">
        <v>16</v>
      </c>
    </row>
    <row r="7" spans="1:10" x14ac:dyDescent="0.25">
      <c r="A7" s="88" t="s">
        <v>8</v>
      </c>
      <c r="B7" s="89"/>
      <c r="C7" s="89"/>
      <c r="D7" s="89"/>
      <c r="E7" s="89"/>
      <c r="F7" s="89"/>
      <c r="G7" s="89"/>
      <c r="H7" s="89"/>
      <c r="I7" s="89"/>
      <c r="J7" s="90"/>
    </row>
    <row r="8" spans="1:10" ht="26.25" customHeight="1" x14ac:dyDescent="0.25">
      <c r="A8" s="84">
        <v>1</v>
      </c>
      <c r="B8" s="85" t="s">
        <v>56</v>
      </c>
      <c r="C8" s="84" t="s">
        <v>32</v>
      </c>
      <c r="D8" s="50" t="s">
        <v>1</v>
      </c>
      <c r="E8" s="35">
        <f>SUM(E9:E10)</f>
        <v>49984.6</v>
      </c>
      <c r="F8" s="49">
        <f>F9+F10</f>
        <v>49984.6</v>
      </c>
      <c r="G8" s="54">
        <f>G10+G9</f>
        <v>0</v>
      </c>
      <c r="H8" s="54">
        <f>H10+H9</f>
        <v>0</v>
      </c>
      <c r="I8" s="54">
        <f>I10+I9</f>
        <v>0</v>
      </c>
      <c r="J8" s="54">
        <f>J10+J9</f>
        <v>0</v>
      </c>
    </row>
    <row r="9" spans="1:10" ht="32.25" customHeight="1" x14ac:dyDescent="0.25">
      <c r="A9" s="84"/>
      <c r="B9" s="85"/>
      <c r="C9" s="84"/>
      <c r="D9" s="51" t="s">
        <v>2</v>
      </c>
      <c r="E9" s="9">
        <f t="shared" ref="E9:E14" si="0">SUM(F9:J9)</f>
        <v>38195.199999999997</v>
      </c>
      <c r="F9" s="5">
        <v>38195.199999999997</v>
      </c>
      <c r="G9" s="52">
        <v>0</v>
      </c>
      <c r="H9" s="52">
        <v>0</v>
      </c>
      <c r="I9" s="52">
        <v>0</v>
      </c>
      <c r="J9" s="52">
        <v>0</v>
      </c>
    </row>
    <row r="10" spans="1:10" ht="24.75" customHeight="1" x14ac:dyDescent="0.25">
      <c r="A10" s="84"/>
      <c r="B10" s="85"/>
      <c r="C10" s="84"/>
      <c r="D10" s="51" t="s">
        <v>3</v>
      </c>
      <c r="E10" s="9">
        <f>SUM(F10:J10)</f>
        <v>11789.4</v>
      </c>
      <c r="F10" s="5">
        <f>F11+F12+F13+F14+F17+F18</f>
        <v>11789.4</v>
      </c>
      <c r="G10" s="52">
        <v>0</v>
      </c>
      <c r="H10" s="52">
        <v>0</v>
      </c>
      <c r="I10" s="52">
        <v>0</v>
      </c>
      <c r="J10" s="52">
        <v>0</v>
      </c>
    </row>
    <row r="11" spans="1:10" ht="15.75" customHeight="1" x14ac:dyDescent="0.25">
      <c r="A11" s="55" t="s">
        <v>40</v>
      </c>
      <c r="B11" s="39" t="s">
        <v>41</v>
      </c>
      <c r="C11" s="37" t="s">
        <v>7</v>
      </c>
      <c r="D11" s="1" t="s">
        <v>3</v>
      </c>
      <c r="E11" s="7">
        <f t="shared" si="0"/>
        <v>500</v>
      </c>
      <c r="F11" s="7">
        <v>500</v>
      </c>
      <c r="G11" s="52">
        <v>0</v>
      </c>
      <c r="H11" s="6">
        <v>0</v>
      </c>
      <c r="I11" s="6">
        <v>0</v>
      </c>
      <c r="J11" s="6">
        <v>0</v>
      </c>
    </row>
    <row r="12" spans="1:10" ht="15.75" customHeight="1" x14ac:dyDescent="0.25">
      <c r="A12" s="37" t="s">
        <v>42</v>
      </c>
      <c r="B12" s="39" t="s">
        <v>43</v>
      </c>
      <c r="C12" s="37" t="s">
        <v>7</v>
      </c>
      <c r="D12" s="1" t="s">
        <v>3</v>
      </c>
      <c r="E12" s="7">
        <f t="shared" si="0"/>
        <v>1500</v>
      </c>
      <c r="F12" s="7">
        <v>1500</v>
      </c>
      <c r="G12" s="52">
        <v>0</v>
      </c>
      <c r="H12" s="6">
        <v>0</v>
      </c>
      <c r="I12" s="6">
        <v>0</v>
      </c>
      <c r="J12" s="6">
        <v>0</v>
      </c>
    </row>
    <row r="13" spans="1:10" ht="15.75" customHeight="1" x14ac:dyDescent="0.25">
      <c r="A13" s="37" t="s">
        <v>44</v>
      </c>
      <c r="B13" s="39" t="s">
        <v>50</v>
      </c>
      <c r="C13" s="37" t="s">
        <v>7</v>
      </c>
      <c r="D13" s="1" t="s">
        <v>3</v>
      </c>
      <c r="E13" s="7">
        <f t="shared" si="0"/>
        <v>500</v>
      </c>
      <c r="F13" s="7">
        <v>500</v>
      </c>
      <c r="G13" s="52">
        <v>0</v>
      </c>
      <c r="H13" s="6">
        <v>0</v>
      </c>
      <c r="I13" s="6">
        <v>0</v>
      </c>
      <c r="J13" s="6">
        <v>0</v>
      </c>
    </row>
    <row r="14" spans="1:10" ht="15.75" customHeight="1" x14ac:dyDescent="0.25">
      <c r="A14" s="37" t="s">
        <v>45</v>
      </c>
      <c r="B14" s="39" t="s">
        <v>51</v>
      </c>
      <c r="C14" s="37" t="s">
        <v>7</v>
      </c>
      <c r="D14" s="1" t="s">
        <v>3</v>
      </c>
      <c r="E14" s="7">
        <f t="shared" si="0"/>
        <v>6513.1</v>
      </c>
      <c r="F14" s="7">
        <v>6513.1</v>
      </c>
      <c r="G14" s="52">
        <v>0</v>
      </c>
      <c r="H14" s="6">
        <v>0</v>
      </c>
      <c r="I14" s="6">
        <v>0</v>
      </c>
      <c r="J14" s="6">
        <v>0</v>
      </c>
    </row>
    <row r="15" spans="1:10" ht="14.25" customHeight="1" x14ac:dyDescent="0.25">
      <c r="A15" s="95" t="s">
        <v>6</v>
      </c>
      <c r="B15" s="98" t="s">
        <v>33</v>
      </c>
      <c r="C15" s="101" t="s">
        <v>7</v>
      </c>
      <c r="D15" s="30" t="s">
        <v>1</v>
      </c>
      <c r="E15" s="29">
        <f>SUM(E16+E17)</f>
        <v>40205.5</v>
      </c>
      <c r="F15" s="29">
        <f t="shared" ref="F15:J15" si="1">F16+F17</f>
        <v>40205.5</v>
      </c>
      <c r="G15" s="31">
        <f t="shared" si="1"/>
        <v>0</v>
      </c>
      <c r="H15" s="31">
        <f t="shared" si="1"/>
        <v>0</v>
      </c>
      <c r="I15" s="31">
        <f t="shared" si="1"/>
        <v>0</v>
      </c>
      <c r="J15" s="31">
        <f t="shared" si="1"/>
        <v>0</v>
      </c>
    </row>
    <row r="16" spans="1:10" ht="14.25" customHeight="1" x14ac:dyDescent="0.25">
      <c r="A16" s="96"/>
      <c r="B16" s="99"/>
      <c r="C16" s="102"/>
      <c r="D16" s="1" t="s">
        <v>2</v>
      </c>
      <c r="E16" s="7">
        <f>SUM(F16:J16)</f>
        <v>38195.199999999997</v>
      </c>
      <c r="F16" s="7">
        <v>38195.199999999997</v>
      </c>
      <c r="G16" s="6">
        <v>0</v>
      </c>
      <c r="H16" s="6">
        <v>0</v>
      </c>
      <c r="I16" s="6">
        <v>0</v>
      </c>
      <c r="J16" s="6">
        <v>0</v>
      </c>
    </row>
    <row r="17" spans="1:11" ht="15.75" customHeight="1" x14ac:dyDescent="0.25">
      <c r="A17" s="97"/>
      <c r="B17" s="100"/>
      <c r="C17" s="97"/>
      <c r="D17" s="1" t="s">
        <v>3</v>
      </c>
      <c r="E17" s="7">
        <f>SUM(F17:J17)</f>
        <v>2010.3</v>
      </c>
      <c r="F17" s="7">
        <v>2010.3</v>
      </c>
      <c r="G17" s="6">
        <v>0</v>
      </c>
      <c r="H17" s="6">
        <v>0</v>
      </c>
      <c r="I17" s="6">
        <v>0</v>
      </c>
      <c r="J17" s="6">
        <v>0</v>
      </c>
    </row>
    <row r="18" spans="1:11" ht="15.75" customHeight="1" x14ac:dyDescent="0.25">
      <c r="A18" s="59" t="s">
        <v>48</v>
      </c>
      <c r="B18" s="58" t="s">
        <v>49</v>
      </c>
      <c r="C18" s="59" t="s">
        <v>0</v>
      </c>
      <c r="D18" s="1" t="s">
        <v>3</v>
      </c>
      <c r="E18" s="7">
        <f t="shared" ref="E18" si="2">SUM(F18:J18)</f>
        <v>766</v>
      </c>
      <c r="F18" s="7">
        <v>766</v>
      </c>
      <c r="G18" s="6">
        <v>0</v>
      </c>
      <c r="H18" s="6">
        <v>0</v>
      </c>
      <c r="I18" s="6">
        <v>0</v>
      </c>
      <c r="J18" s="6">
        <v>0</v>
      </c>
    </row>
    <row r="19" spans="1:11" ht="48.75" customHeight="1" x14ac:dyDescent="0.25">
      <c r="A19" s="40">
        <v>2</v>
      </c>
      <c r="B19" s="38" t="s">
        <v>34</v>
      </c>
      <c r="C19" s="40" t="s">
        <v>0</v>
      </c>
      <c r="D19" s="24" t="s">
        <v>2</v>
      </c>
      <c r="E19" s="5">
        <f>SUM(F19:J19)</f>
        <v>1101.8</v>
      </c>
      <c r="F19" s="5">
        <v>359.9</v>
      </c>
      <c r="G19" s="5">
        <v>741.9</v>
      </c>
      <c r="H19" s="53">
        <v>0</v>
      </c>
      <c r="I19" s="53">
        <v>0</v>
      </c>
      <c r="J19" s="53">
        <v>0</v>
      </c>
    </row>
    <row r="20" spans="1:11" ht="15" customHeight="1" x14ac:dyDescent="0.25">
      <c r="A20" s="84">
        <v>3</v>
      </c>
      <c r="B20" s="85" t="s">
        <v>35</v>
      </c>
      <c r="C20" s="84" t="s">
        <v>0</v>
      </c>
      <c r="D20" s="30" t="s">
        <v>1</v>
      </c>
      <c r="E20" s="29">
        <f>SUM(E21+E22)</f>
        <v>66607.3</v>
      </c>
      <c r="F20" s="29">
        <f t="shared" ref="F20:J20" si="3">F21+F22</f>
        <v>28265</v>
      </c>
      <c r="G20" s="29">
        <f t="shared" si="3"/>
        <v>29980.3</v>
      </c>
      <c r="H20" s="29">
        <f t="shared" si="3"/>
        <v>2652.5</v>
      </c>
      <c r="I20" s="29">
        <f t="shared" si="3"/>
        <v>2785.1</v>
      </c>
      <c r="J20" s="29">
        <f t="shared" si="3"/>
        <v>2924.4</v>
      </c>
    </row>
    <row r="21" spans="1:11" x14ac:dyDescent="0.25">
      <c r="A21" s="84"/>
      <c r="B21" s="85"/>
      <c r="C21" s="84"/>
      <c r="D21" s="1" t="s">
        <v>2</v>
      </c>
      <c r="E21" s="7">
        <f>SUM(F21:J21)</f>
        <v>52806</v>
      </c>
      <c r="F21" s="7">
        <f>3603+22260</f>
        <v>25863</v>
      </c>
      <c r="G21" s="7">
        <f>4556+22387</f>
        <v>26943</v>
      </c>
      <c r="H21" s="6">
        <v>0</v>
      </c>
      <c r="I21" s="6">
        <v>0</v>
      </c>
      <c r="J21" s="6">
        <v>0</v>
      </c>
    </row>
    <row r="22" spans="1:11" x14ac:dyDescent="0.25">
      <c r="A22" s="84"/>
      <c r="B22" s="85"/>
      <c r="C22" s="84"/>
      <c r="D22" s="1" t="s">
        <v>3</v>
      </c>
      <c r="E22" s="7">
        <f>SUM(F22:J22)</f>
        <v>13801.3</v>
      </c>
      <c r="F22" s="7">
        <v>2402</v>
      </c>
      <c r="G22" s="4">
        <v>3037.3</v>
      </c>
      <c r="H22" s="7">
        <v>2652.5</v>
      </c>
      <c r="I22" s="4">
        <v>2785.1</v>
      </c>
      <c r="J22" s="7">
        <v>2924.4</v>
      </c>
    </row>
    <row r="23" spans="1:11" x14ac:dyDescent="0.25">
      <c r="A23" s="104"/>
      <c r="B23" s="76" t="s">
        <v>4</v>
      </c>
      <c r="C23" s="104"/>
      <c r="D23" s="3" t="s">
        <v>1</v>
      </c>
      <c r="E23" s="14">
        <f>SUM(E24:E25)</f>
        <v>117693.7</v>
      </c>
      <c r="F23" s="14">
        <f t="shared" ref="F23:J23" si="4">SUM(F24:F25)</f>
        <v>78609.5</v>
      </c>
      <c r="G23" s="14">
        <f t="shared" si="4"/>
        <v>30722.2</v>
      </c>
      <c r="H23" s="14">
        <f t="shared" si="4"/>
        <v>2652.5</v>
      </c>
      <c r="I23" s="14">
        <f t="shared" si="4"/>
        <v>2785.1</v>
      </c>
      <c r="J23" s="14">
        <f t="shared" si="4"/>
        <v>2924.4</v>
      </c>
      <c r="K23" s="17"/>
    </row>
    <row r="24" spans="1:11" x14ac:dyDescent="0.25">
      <c r="A24" s="105"/>
      <c r="B24" s="77"/>
      <c r="C24" s="105"/>
      <c r="D24" s="3" t="s">
        <v>2</v>
      </c>
      <c r="E24" s="14">
        <f>SUM(F24:J24)</f>
        <v>92103</v>
      </c>
      <c r="F24" s="14">
        <f>F9+F19+F21</f>
        <v>64418.1</v>
      </c>
      <c r="G24" s="14">
        <f>G9+G19+G21</f>
        <v>27684.9</v>
      </c>
      <c r="H24" s="15">
        <f t="shared" ref="H24:J24" si="5">H9+H19+H21</f>
        <v>0</v>
      </c>
      <c r="I24" s="15">
        <f t="shared" si="5"/>
        <v>0</v>
      </c>
      <c r="J24" s="15">
        <f t="shared" si="5"/>
        <v>0</v>
      </c>
      <c r="K24" s="17"/>
    </row>
    <row r="25" spans="1:11" x14ac:dyDescent="0.25">
      <c r="A25" s="106"/>
      <c r="B25" s="78"/>
      <c r="C25" s="106"/>
      <c r="D25" s="3" t="s">
        <v>3</v>
      </c>
      <c r="E25" s="14">
        <f>SUM(F25:J25)</f>
        <v>25590.7</v>
      </c>
      <c r="F25" s="14">
        <f>F10+F22</f>
        <v>14191.4</v>
      </c>
      <c r="G25" s="14">
        <f t="shared" ref="G25:J25" si="6">G10+G11+G12+G13+G14+G17+G22</f>
        <v>3037.3</v>
      </c>
      <c r="H25" s="14">
        <f t="shared" si="6"/>
        <v>2652.5</v>
      </c>
      <c r="I25" s="14">
        <f t="shared" si="6"/>
        <v>2785.1</v>
      </c>
      <c r="J25" s="14">
        <f t="shared" si="6"/>
        <v>2924.4</v>
      </c>
      <c r="K25" s="17"/>
    </row>
    <row r="26" spans="1:11" x14ac:dyDescent="0.25">
      <c r="A26" s="103" t="s">
        <v>5</v>
      </c>
      <c r="B26" s="103"/>
      <c r="C26" s="103"/>
      <c r="D26" s="103"/>
      <c r="E26" s="103"/>
      <c r="F26" s="103"/>
      <c r="G26" s="103"/>
      <c r="H26" s="103"/>
      <c r="I26" s="103"/>
      <c r="J26" s="103"/>
      <c r="K26" s="2"/>
    </row>
    <row r="27" spans="1:11" ht="29.25" customHeight="1" x14ac:dyDescent="0.25">
      <c r="A27" s="40">
        <v>1</v>
      </c>
      <c r="B27" s="41" t="s">
        <v>36</v>
      </c>
      <c r="C27" s="40" t="s">
        <v>0</v>
      </c>
      <c r="D27" s="24" t="s">
        <v>3</v>
      </c>
      <c r="E27" s="5">
        <f>SUM(F27:J27)</f>
        <v>1059.1999999999998</v>
      </c>
      <c r="F27" s="53">
        <v>0</v>
      </c>
      <c r="G27" s="53">
        <v>0</v>
      </c>
      <c r="H27" s="5">
        <v>336</v>
      </c>
      <c r="I27" s="5">
        <v>352.8</v>
      </c>
      <c r="J27" s="5">
        <v>370.4</v>
      </c>
    </row>
    <row r="28" spans="1:11" ht="18.75" customHeight="1" x14ac:dyDescent="0.25">
      <c r="A28" s="47"/>
      <c r="B28" s="45" t="s">
        <v>17</v>
      </c>
      <c r="C28" s="46"/>
      <c r="D28" s="3" t="s">
        <v>3</v>
      </c>
      <c r="E28" s="14">
        <f>SUM(F28:J28)</f>
        <v>1059.1999999999998</v>
      </c>
      <c r="F28" s="15">
        <f t="shared" ref="F28" si="7">G27</f>
        <v>0</v>
      </c>
      <c r="G28" s="15">
        <f>G27</f>
        <v>0</v>
      </c>
      <c r="H28" s="14">
        <f>H27</f>
        <v>336</v>
      </c>
      <c r="I28" s="14">
        <f>I27</f>
        <v>352.8</v>
      </c>
      <c r="J28" s="14">
        <f>J27</f>
        <v>370.4</v>
      </c>
      <c r="K28" s="17"/>
    </row>
    <row r="29" spans="1:11" x14ac:dyDescent="0.25">
      <c r="A29" s="88" t="s">
        <v>26</v>
      </c>
      <c r="B29" s="110"/>
      <c r="C29" s="110"/>
      <c r="D29" s="110"/>
      <c r="E29" s="110"/>
      <c r="F29" s="110"/>
      <c r="G29" s="110"/>
      <c r="H29" s="110"/>
      <c r="I29" s="110"/>
      <c r="J29" s="111"/>
    </row>
    <row r="30" spans="1:11" ht="28.5" customHeight="1" x14ac:dyDescent="0.25">
      <c r="A30" s="63">
        <v>1</v>
      </c>
      <c r="B30" s="24" t="s">
        <v>52</v>
      </c>
      <c r="C30" s="63" t="s">
        <v>0</v>
      </c>
      <c r="D30" s="1" t="s">
        <v>3</v>
      </c>
      <c r="E30" s="5">
        <f>F30+G30+H30+I30+J30</f>
        <v>2188.4</v>
      </c>
      <c r="F30" s="5">
        <v>1838.1</v>
      </c>
      <c r="G30" s="48">
        <v>350.3</v>
      </c>
      <c r="H30" s="34">
        <v>0</v>
      </c>
      <c r="I30" s="34">
        <v>0</v>
      </c>
      <c r="J30" s="34">
        <v>0</v>
      </c>
    </row>
    <row r="31" spans="1:11" ht="24.75" customHeight="1" x14ac:dyDescent="0.25">
      <c r="A31" s="43"/>
      <c r="B31" s="46" t="s">
        <v>18</v>
      </c>
      <c r="C31" s="42"/>
      <c r="D31" s="3" t="s">
        <v>3</v>
      </c>
      <c r="E31" s="16">
        <f t="shared" ref="E31:J31" si="8">E30</f>
        <v>2188.4</v>
      </c>
      <c r="F31" s="14">
        <f t="shared" si="8"/>
        <v>1838.1</v>
      </c>
      <c r="G31" s="56">
        <f t="shared" si="8"/>
        <v>350.3</v>
      </c>
      <c r="H31" s="15">
        <f t="shared" si="8"/>
        <v>0</v>
      </c>
      <c r="I31" s="15">
        <f t="shared" si="8"/>
        <v>0</v>
      </c>
      <c r="J31" s="15">
        <f t="shared" si="8"/>
        <v>0</v>
      </c>
      <c r="K31" s="17"/>
    </row>
    <row r="32" spans="1:11" x14ac:dyDescent="0.25">
      <c r="A32" s="103" t="s">
        <v>27</v>
      </c>
      <c r="B32" s="112"/>
      <c r="C32" s="112"/>
      <c r="D32" s="112"/>
      <c r="E32" s="112"/>
      <c r="F32" s="112"/>
      <c r="G32" s="112"/>
      <c r="H32" s="112"/>
      <c r="I32" s="112"/>
      <c r="J32" s="112"/>
    </row>
    <row r="33" spans="1:11" x14ac:dyDescent="0.25">
      <c r="A33" s="79">
        <v>1</v>
      </c>
      <c r="B33" s="116" t="s">
        <v>37</v>
      </c>
      <c r="C33" s="84" t="s">
        <v>22</v>
      </c>
      <c r="D33" s="30" t="s">
        <v>1</v>
      </c>
      <c r="E33" s="35">
        <f>F33+G33+H33+I33+J33</f>
        <v>327827.90000000002</v>
      </c>
      <c r="F33" s="35">
        <v>327827.90000000002</v>
      </c>
      <c r="G33" s="36">
        <f>G37+G35+G34</f>
        <v>0</v>
      </c>
      <c r="H33" s="36">
        <f>H37+H35+H34</f>
        <v>0</v>
      </c>
      <c r="I33" s="36">
        <f>I37+I35+I34</f>
        <v>0</v>
      </c>
      <c r="J33" s="36">
        <f>J37+J35+J34</f>
        <v>0</v>
      </c>
    </row>
    <row r="34" spans="1:11" ht="12.75" customHeight="1" x14ac:dyDescent="0.25">
      <c r="A34" s="80"/>
      <c r="B34" s="117"/>
      <c r="C34" s="84"/>
      <c r="D34" s="1" t="s">
        <v>20</v>
      </c>
      <c r="E34" s="9">
        <f>F34+G34+H34+I34+J34</f>
        <v>192054.8</v>
      </c>
      <c r="F34" s="9">
        <v>192054.8</v>
      </c>
      <c r="G34" s="8">
        <v>0</v>
      </c>
      <c r="H34" s="8">
        <v>0</v>
      </c>
      <c r="I34" s="20">
        <v>0</v>
      </c>
      <c r="J34" s="20">
        <v>0</v>
      </c>
    </row>
    <row r="35" spans="1:11" ht="8.25" customHeight="1" x14ac:dyDescent="0.25">
      <c r="A35" s="80"/>
      <c r="B35" s="117"/>
      <c r="C35" s="84"/>
      <c r="D35" s="116" t="s">
        <v>2</v>
      </c>
      <c r="E35" s="91">
        <v>225768.4</v>
      </c>
      <c r="F35" s="91" t="s">
        <v>63</v>
      </c>
      <c r="G35" s="93">
        <v>0</v>
      </c>
      <c r="H35" s="93">
        <v>0</v>
      </c>
      <c r="I35" s="79">
        <v>0</v>
      </c>
      <c r="J35" s="79">
        <v>0</v>
      </c>
    </row>
    <row r="36" spans="1:11" ht="9.75" customHeight="1" x14ac:dyDescent="0.25">
      <c r="A36" s="80"/>
      <c r="B36" s="117"/>
      <c r="C36" s="84"/>
      <c r="D36" s="119"/>
      <c r="E36" s="92"/>
      <c r="F36" s="92"/>
      <c r="G36" s="94"/>
      <c r="H36" s="94"/>
      <c r="I36" s="81"/>
      <c r="J36" s="81"/>
    </row>
    <row r="37" spans="1:11" x14ac:dyDescent="0.25">
      <c r="A37" s="81"/>
      <c r="B37" s="118"/>
      <c r="C37" s="84"/>
      <c r="D37" s="1" t="s">
        <v>3</v>
      </c>
      <c r="E37" s="9">
        <f>F37+G37+H37+I37+J37</f>
        <v>1531.1</v>
      </c>
      <c r="F37" s="9">
        <v>1531.1</v>
      </c>
      <c r="G37" s="8">
        <v>0</v>
      </c>
      <c r="H37" s="8">
        <v>0</v>
      </c>
      <c r="I37" s="20">
        <v>0</v>
      </c>
      <c r="J37" s="20">
        <v>0</v>
      </c>
    </row>
    <row r="38" spans="1:11" x14ac:dyDescent="0.25">
      <c r="A38" s="103"/>
      <c r="B38" s="115" t="s">
        <v>28</v>
      </c>
      <c r="C38" s="115"/>
      <c r="D38" s="3" t="s">
        <v>1</v>
      </c>
      <c r="E38" s="14">
        <f t="shared" ref="E38:J38" si="9">E39+E40+E41</f>
        <v>327827.89999999997</v>
      </c>
      <c r="F38" s="13">
        <f>F39+F40+F41</f>
        <v>327827.89999999997</v>
      </c>
      <c r="G38" s="22">
        <f t="shared" si="9"/>
        <v>0</v>
      </c>
      <c r="H38" s="11">
        <f t="shared" si="9"/>
        <v>0</v>
      </c>
      <c r="I38" s="22">
        <f t="shared" si="9"/>
        <v>0</v>
      </c>
      <c r="J38" s="22">
        <f t="shared" si="9"/>
        <v>0</v>
      </c>
      <c r="K38" s="17"/>
    </row>
    <row r="39" spans="1:11" x14ac:dyDescent="0.25">
      <c r="A39" s="103"/>
      <c r="B39" s="115"/>
      <c r="C39" s="115"/>
      <c r="D39" s="3" t="s">
        <v>20</v>
      </c>
      <c r="E39" s="14">
        <f>SUM(F39:J39)</f>
        <v>192054.8</v>
      </c>
      <c r="F39" s="13">
        <f>F34</f>
        <v>192054.8</v>
      </c>
      <c r="G39" s="15">
        <f t="shared" ref="G39:J39" si="10">G34</f>
        <v>0</v>
      </c>
      <c r="H39" s="11">
        <f t="shared" si="10"/>
        <v>0</v>
      </c>
      <c r="I39" s="15">
        <f t="shared" si="10"/>
        <v>0</v>
      </c>
      <c r="J39" s="15">
        <f t="shared" si="10"/>
        <v>0</v>
      </c>
      <c r="K39" s="17"/>
    </row>
    <row r="40" spans="1:11" x14ac:dyDescent="0.25">
      <c r="A40" s="103"/>
      <c r="B40" s="115"/>
      <c r="C40" s="115"/>
      <c r="D40" s="3" t="s">
        <v>2</v>
      </c>
      <c r="E40" s="14">
        <f>SUM(F40:J40)</f>
        <v>134242</v>
      </c>
      <c r="F40" s="14">
        <f>225768.4-91526.4</f>
        <v>134242</v>
      </c>
      <c r="G40" s="15">
        <f>G35</f>
        <v>0</v>
      </c>
      <c r="H40" s="11">
        <f>H35</f>
        <v>0</v>
      </c>
      <c r="I40" s="15">
        <f>I35</f>
        <v>0</v>
      </c>
      <c r="J40" s="15">
        <f>J35</f>
        <v>0</v>
      </c>
      <c r="K40" s="17"/>
    </row>
    <row r="41" spans="1:11" x14ac:dyDescent="0.25">
      <c r="A41" s="103"/>
      <c r="B41" s="115"/>
      <c r="C41" s="115"/>
      <c r="D41" s="3" t="s">
        <v>3</v>
      </c>
      <c r="E41" s="14">
        <f>SUM(F41:J41)</f>
        <v>1531.1</v>
      </c>
      <c r="F41" s="13">
        <f t="shared" ref="F41" si="11">F37</f>
        <v>1531.1</v>
      </c>
      <c r="G41" s="15">
        <f t="shared" ref="G41:H41" si="12">G37</f>
        <v>0</v>
      </c>
      <c r="H41" s="11">
        <f t="shared" si="12"/>
        <v>0</v>
      </c>
      <c r="I41" s="15">
        <f t="shared" ref="I41:J41" si="13">I37</f>
        <v>0</v>
      </c>
      <c r="J41" s="15">
        <f t="shared" si="13"/>
        <v>0</v>
      </c>
      <c r="K41" s="17"/>
    </row>
    <row r="42" spans="1:11" x14ac:dyDescent="0.25">
      <c r="A42" s="113" t="s">
        <v>29</v>
      </c>
      <c r="B42" s="114"/>
      <c r="C42" s="114"/>
      <c r="D42" s="114"/>
      <c r="E42" s="114"/>
      <c r="F42" s="114"/>
      <c r="G42" s="114"/>
      <c r="H42" s="114"/>
      <c r="I42" s="114"/>
      <c r="J42" s="114"/>
    </row>
    <row r="43" spans="1:11" ht="31.5" customHeight="1" x14ac:dyDescent="0.25">
      <c r="A43" s="61">
        <v>1</v>
      </c>
      <c r="B43" s="41" t="s">
        <v>64</v>
      </c>
      <c r="C43" s="44" t="s">
        <v>21</v>
      </c>
      <c r="D43" s="23" t="s">
        <v>3</v>
      </c>
      <c r="E43" s="5">
        <f>SUM(F43:J43)</f>
        <v>285383.90000000002</v>
      </c>
      <c r="F43" s="12">
        <f>F44+F45+F46+F47</f>
        <v>98911.6</v>
      </c>
      <c r="G43" s="12">
        <f>G44+G45+G46+G47</f>
        <v>59212.500000000007</v>
      </c>
      <c r="H43" s="12">
        <f t="shared" ref="H43:J43" si="14">H44+H45+H46+H47</f>
        <v>39621.9</v>
      </c>
      <c r="I43" s="12">
        <f t="shared" si="14"/>
        <v>42801.4</v>
      </c>
      <c r="J43" s="12">
        <f t="shared" si="14"/>
        <v>44836.5</v>
      </c>
    </row>
    <row r="44" spans="1:11" ht="20.25" customHeight="1" x14ac:dyDescent="0.25">
      <c r="A44" s="71" t="s">
        <v>40</v>
      </c>
      <c r="B44" s="68" t="s">
        <v>59</v>
      </c>
      <c r="C44" s="44" t="s">
        <v>0</v>
      </c>
      <c r="D44" s="23" t="s">
        <v>3</v>
      </c>
      <c r="E44" s="5">
        <f>SUM(F44:J44)</f>
        <v>10910.7</v>
      </c>
      <c r="F44" s="12">
        <v>3477.9</v>
      </c>
      <c r="G44" s="9">
        <v>1858.2</v>
      </c>
      <c r="H44" s="9">
        <v>1858.2</v>
      </c>
      <c r="I44" s="9">
        <v>1858.2</v>
      </c>
      <c r="J44" s="9">
        <v>1858.2</v>
      </c>
    </row>
    <row r="45" spans="1:11" ht="21.75" customHeight="1" x14ac:dyDescent="0.25">
      <c r="A45" s="66" t="s">
        <v>42</v>
      </c>
      <c r="B45" s="68" t="s">
        <v>60</v>
      </c>
      <c r="C45" s="70" t="s">
        <v>0</v>
      </c>
      <c r="D45" s="23" t="s">
        <v>3</v>
      </c>
      <c r="E45" s="5">
        <f>SUM(F45:J45)</f>
        <v>85441.1</v>
      </c>
      <c r="F45" s="12">
        <f>17101.5-766</f>
        <v>16335.5</v>
      </c>
      <c r="G45" s="9">
        <v>17276.400000000001</v>
      </c>
      <c r="H45" s="9">
        <v>17276.400000000001</v>
      </c>
      <c r="I45" s="9">
        <v>17276.400000000001</v>
      </c>
      <c r="J45" s="9">
        <v>17276.400000000001</v>
      </c>
    </row>
    <row r="46" spans="1:11" ht="17.25" customHeight="1" x14ac:dyDescent="0.25">
      <c r="A46" s="66" t="s">
        <v>44</v>
      </c>
      <c r="B46" s="51" t="s">
        <v>61</v>
      </c>
      <c r="C46" s="64" t="s">
        <v>7</v>
      </c>
      <c r="D46" s="1" t="s">
        <v>3</v>
      </c>
      <c r="E46" s="7">
        <f>SUM(F46:J46)</f>
        <v>142904.80000000002</v>
      </c>
      <c r="F46" s="7">
        <f>54805.8+243</f>
        <v>55048.800000000003</v>
      </c>
      <c r="G46" s="4">
        <v>18000</v>
      </c>
      <c r="H46" s="7">
        <v>20487.3</v>
      </c>
      <c r="I46" s="4">
        <v>23666.799999999999</v>
      </c>
      <c r="J46" s="7">
        <v>25701.9</v>
      </c>
    </row>
    <row r="47" spans="1:11" ht="39" customHeight="1" x14ac:dyDescent="0.25">
      <c r="A47" s="67" t="s">
        <v>45</v>
      </c>
      <c r="B47" s="72" t="s">
        <v>62</v>
      </c>
      <c r="C47" s="65" t="s">
        <v>7</v>
      </c>
      <c r="D47" s="69" t="s">
        <v>2</v>
      </c>
      <c r="E47" s="5">
        <f>SUM(F47:J47)</f>
        <v>46127.3</v>
      </c>
      <c r="F47" s="5">
        <v>24049.4</v>
      </c>
      <c r="G47" s="5">
        <v>22077.9</v>
      </c>
      <c r="H47" s="53">
        <v>0</v>
      </c>
      <c r="I47" s="53">
        <v>0</v>
      </c>
      <c r="J47" s="53">
        <v>0</v>
      </c>
    </row>
    <row r="48" spans="1:11" ht="39" customHeight="1" x14ac:dyDescent="0.25">
      <c r="A48" s="61">
        <v>2</v>
      </c>
      <c r="B48" s="24" t="s">
        <v>38</v>
      </c>
      <c r="C48" s="27" t="s">
        <v>0</v>
      </c>
      <c r="D48" s="24" t="s">
        <v>3</v>
      </c>
      <c r="E48" s="5">
        <f>F48+G48+H48+I48+J48</f>
        <v>48163.599999999991</v>
      </c>
      <c r="F48" s="12">
        <v>9902.4</v>
      </c>
      <c r="G48" s="9">
        <v>9565.2999999999993</v>
      </c>
      <c r="H48" s="9">
        <v>9565.2999999999993</v>
      </c>
      <c r="I48" s="9">
        <v>9565.2999999999993</v>
      </c>
      <c r="J48" s="9">
        <v>9565.2999999999993</v>
      </c>
    </row>
    <row r="49" spans="1:13" ht="33" customHeight="1" x14ac:dyDescent="0.25">
      <c r="A49" s="61">
        <v>3</v>
      </c>
      <c r="B49" s="24" t="s">
        <v>46</v>
      </c>
      <c r="C49" s="34" t="s">
        <v>0</v>
      </c>
      <c r="D49" s="24" t="s">
        <v>3</v>
      </c>
      <c r="E49" s="5">
        <f>F49+G49+H49+I49+J49</f>
        <v>16483.599999999999</v>
      </c>
      <c r="F49" s="5">
        <v>3028.4</v>
      </c>
      <c r="G49" s="9">
        <v>3363.8</v>
      </c>
      <c r="H49" s="9">
        <v>3363.8</v>
      </c>
      <c r="I49" s="9">
        <v>3363.8</v>
      </c>
      <c r="J49" s="9">
        <v>3363.8</v>
      </c>
    </row>
    <row r="50" spans="1:13" ht="19.5" customHeight="1" x14ac:dyDescent="0.25">
      <c r="A50" s="79"/>
      <c r="B50" s="76" t="s">
        <v>39</v>
      </c>
      <c r="C50" s="73"/>
      <c r="D50" s="3" t="s">
        <v>1</v>
      </c>
      <c r="E50" s="14">
        <f>SUM(E51:E52)</f>
        <v>350031.10000000003</v>
      </c>
      <c r="F50" s="14">
        <f t="shared" ref="F50:J50" si="15">SUM(F51:F52)</f>
        <v>111842.4</v>
      </c>
      <c r="G50" s="14">
        <f t="shared" si="15"/>
        <v>72141.600000000006</v>
      </c>
      <c r="H50" s="14">
        <f t="shared" si="15"/>
        <v>52551</v>
      </c>
      <c r="I50" s="14">
        <f t="shared" si="15"/>
        <v>55730.5</v>
      </c>
      <c r="J50" s="14">
        <f t="shared" si="15"/>
        <v>57765.600000000006</v>
      </c>
    </row>
    <row r="51" spans="1:13" ht="21.75" customHeight="1" x14ac:dyDescent="0.25">
      <c r="A51" s="80"/>
      <c r="B51" s="77"/>
      <c r="C51" s="74"/>
      <c r="D51" s="3" t="s">
        <v>2</v>
      </c>
      <c r="E51" s="14">
        <f>SUM(F51:J51)</f>
        <v>46127.3</v>
      </c>
      <c r="F51" s="14">
        <f>F47</f>
        <v>24049.4</v>
      </c>
      <c r="G51" s="14">
        <f>G47</f>
        <v>22077.9</v>
      </c>
      <c r="H51" s="14">
        <f t="shared" ref="H51:J51" si="16">H47</f>
        <v>0</v>
      </c>
      <c r="I51" s="14">
        <f t="shared" si="16"/>
        <v>0</v>
      </c>
      <c r="J51" s="14">
        <f t="shared" si="16"/>
        <v>0</v>
      </c>
    </row>
    <row r="52" spans="1:13" ht="19.5" customHeight="1" x14ac:dyDescent="0.25">
      <c r="A52" s="81"/>
      <c r="B52" s="78"/>
      <c r="C52" s="75"/>
      <c r="D52" s="3" t="s">
        <v>3</v>
      </c>
      <c r="E52" s="14">
        <f>SUM(F52:J52)</f>
        <v>303903.80000000005</v>
      </c>
      <c r="F52" s="14">
        <f>F44+F45+F46+F48+F49</f>
        <v>87793</v>
      </c>
      <c r="G52" s="14">
        <f>G44+G45+G46+G48+G49</f>
        <v>50063.700000000012</v>
      </c>
      <c r="H52" s="14">
        <f>H44+H45+H46+H48+H49</f>
        <v>52551</v>
      </c>
      <c r="I52" s="14">
        <f t="shared" ref="I52:J52" si="17">I44+I45+I46+I48+I49</f>
        <v>55730.5</v>
      </c>
      <c r="J52" s="14">
        <f t="shared" si="17"/>
        <v>57765.600000000006</v>
      </c>
      <c r="K52" s="17"/>
    </row>
    <row r="53" spans="1:13" ht="15.75" customHeight="1" x14ac:dyDescent="0.25">
      <c r="A53" s="103"/>
      <c r="B53" s="108" t="s">
        <v>19</v>
      </c>
      <c r="C53" s="109"/>
      <c r="D53" s="10" t="s">
        <v>1</v>
      </c>
      <c r="E53" s="14">
        <f>F53+G53+H53+I53+J53</f>
        <v>776722.39999999991</v>
      </c>
      <c r="F53" s="14">
        <f>F38+F28+F23+F31+F50</f>
        <v>520117.89999999991</v>
      </c>
      <c r="G53" s="14">
        <f>G38+G28+G23+G31+G52</f>
        <v>81136.200000000012</v>
      </c>
      <c r="H53" s="14">
        <f>H38+H28+H23+H31+H52</f>
        <v>55539.5</v>
      </c>
      <c r="I53" s="14">
        <f>I38+I28+I23+I31+I52</f>
        <v>58868.4</v>
      </c>
      <c r="J53" s="14">
        <f>J38+J28+J23+J31+J52</f>
        <v>61060.400000000009</v>
      </c>
      <c r="K53" s="32"/>
      <c r="L53" s="17"/>
      <c r="M53" s="18"/>
    </row>
    <row r="54" spans="1:13" x14ac:dyDescent="0.25">
      <c r="A54" s="103"/>
      <c r="B54" s="108"/>
      <c r="C54" s="109"/>
      <c r="D54" s="10" t="s">
        <v>47</v>
      </c>
      <c r="E54" s="14">
        <f>SUM(F54:J54)</f>
        <v>192054.8</v>
      </c>
      <c r="F54" s="14">
        <f t="shared" ref="F54:J54" si="18">F39</f>
        <v>192054.8</v>
      </c>
      <c r="G54" s="15">
        <f t="shared" si="18"/>
        <v>0</v>
      </c>
      <c r="H54" s="15">
        <f t="shared" si="18"/>
        <v>0</v>
      </c>
      <c r="I54" s="15">
        <f t="shared" si="18"/>
        <v>0</v>
      </c>
      <c r="J54" s="15">
        <f t="shared" si="18"/>
        <v>0</v>
      </c>
      <c r="K54" s="32"/>
      <c r="L54" s="17"/>
      <c r="M54" s="18"/>
    </row>
    <row r="55" spans="1:13" x14ac:dyDescent="0.25">
      <c r="A55" s="103"/>
      <c r="B55" s="108"/>
      <c r="C55" s="109"/>
      <c r="D55" s="10" t="s">
        <v>2</v>
      </c>
      <c r="E55" s="14">
        <f>SUM(F55:J55)</f>
        <v>250394.4</v>
      </c>
      <c r="F55" s="14">
        <f>F40+F24+F51</f>
        <v>222709.5</v>
      </c>
      <c r="G55" s="14">
        <f>G40+G24</f>
        <v>27684.9</v>
      </c>
      <c r="H55" s="15">
        <f>H40+H24</f>
        <v>0</v>
      </c>
      <c r="I55" s="15">
        <f>I40+I24</f>
        <v>0</v>
      </c>
      <c r="J55" s="15">
        <f>J40+J24</f>
        <v>0</v>
      </c>
      <c r="K55" s="32"/>
      <c r="L55" s="17"/>
      <c r="M55" s="18"/>
    </row>
    <row r="56" spans="1:13" ht="17.25" customHeight="1" x14ac:dyDescent="0.25">
      <c r="A56" s="103"/>
      <c r="B56" s="108"/>
      <c r="C56" s="109"/>
      <c r="D56" s="57" t="s">
        <v>3</v>
      </c>
      <c r="E56" s="14">
        <f>SUM(F56:J56)</f>
        <v>334273.20000000007</v>
      </c>
      <c r="F56" s="16">
        <f>F41+F31+F28+F25+F52</f>
        <v>105353.60000000001</v>
      </c>
      <c r="G56" s="16">
        <f>G41+G31+G28+G25+G52</f>
        <v>53451.30000000001</v>
      </c>
      <c r="H56" s="16">
        <f t="shared" ref="H56:J56" si="19">H41+H31+H28+H25+H52</f>
        <v>55539.5</v>
      </c>
      <c r="I56" s="16">
        <f t="shared" si="19"/>
        <v>58868.4</v>
      </c>
      <c r="J56" s="16">
        <f t="shared" si="19"/>
        <v>61060.400000000009</v>
      </c>
      <c r="K56" s="33"/>
      <c r="L56" s="25"/>
      <c r="M56" s="18"/>
    </row>
    <row r="57" spans="1:13" ht="17.25" customHeight="1" x14ac:dyDescent="0.25">
      <c r="A57" s="2"/>
      <c r="B57" s="2"/>
      <c r="C57" s="2"/>
      <c r="D57" s="26"/>
      <c r="E57" s="60"/>
      <c r="F57" s="2"/>
      <c r="G57" s="2"/>
      <c r="H57" s="2"/>
      <c r="I57" s="2"/>
      <c r="J57" s="2"/>
    </row>
    <row r="58" spans="1:13" x14ac:dyDescent="0.25">
      <c r="A58" s="28" t="s">
        <v>53</v>
      </c>
      <c r="B58" t="s">
        <v>54</v>
      </c>
      <c r="D58" s="19"/>
      <c r="E58" s="19"/>
      <c r="K58" s="62" t="s">
        <v>55</v>
      </c>
    </row>
    <row r="59" spans="1:13" ht="51.75" customHeight="1" x14ac:dyDescent="0.25">
      <c r="A59" s="107" t="s">
        <v>57</v>
      </c>
      <c r="B59" s="107"/>
      <c r="C59" s="107"/>
      <c r="D59" s="107"/>
      <c r="E59" s="107"/>
      <c r="F59" s="107"/>
      <c r="G59" s="107"/>
      <c r="H59" s="107"/>
      <c r="I59" s="107"/>
      <c r="J59" s="107"/>
    </row>
  </sheetData>
  <mergeCells count="47">
    <mergeCell ref="A59:J59"/>
    <mergeCell ref="A53:A56"/>
    <mergeCell ref="B53:B56"/>
    <mergeCell ref="C53:C56"/>
    <mergeCell ref="A29:J29"/>
    <mergeCell ref="A33:A37"/>
    <mergeCell ref="A32:J32"/>
    <mergeCell ref="A42:J42"/>
    <mergeCell ref="C38:C41"/>
    <mergeCell ref="B38:B41"/>
    <mergeCell ref="A38:A41"/>
    <mergeCell ref="B33:B37"/>
    <mergeCell ref="C33:C37"/>
    <mergeCell ref="I35:I36"/>
    <mergeCell ref="J35:J36"/>
    <mergeCell ref="D35:D36"/>
    <mergeCell ref="A15:A17"/>
    <mergeCell ref="B15:B17"/>
    <mergeCell ref="C15:C17"/>
    <mergeCell ref="A26:J26"/>
    <mergeCell ref="C23:C25"/>
    <mergeCell ref="B23:B25"/>
    <mergeCell ref="A20:A22"/>
    <mergeCell ref="B20:B22"/>
    <mergeCell ref="C20:C22"/>
    <mergeCell ref="A23:A25"/>
    <mergeCell ref="E5:E6"/>
    <mergeCell ref="E35:E36"/>
    <mergeCell ref="F35:F36"/>
    <mergeCell ref="G35:G36"/>
    <mergeCell ref="H35:H36"/>
    <mergeCell ref="C50:C52"/>
    <mergeCell ref="B50:B52"/>
    <mergeCell ref="A50:A52"/>
    <mergeCell ref="G1:J1"/>
    <mergeCell ref="G2:J2"/>
    <mergeCell ref="A8:A10"/>
    <mergeCell ref="B8:B10"/>
    <mergeCell ref="C8:C10"/>
    <mergeCell ref="E4:J4"/>
    <mergeCell ref="F5:J5"/>
    <mergeCell ref="B4:B6"/>
    <mergeCell ref="C4:C6"/>
    <mergeCell ref="A3:J3"/>
    <mergeCell ref="A7:J7"/>
    <mergeCell ref="A4:A6"/>
    <mergeCell ref="D4:D6"/>
  </mergeCells>
  <phoneticPr fontId="0" type="noConversion"/>
  <pageMargins left="0.31496062992125984" right="0" top="0.59055118110236227" bottom="0.59055118110236227" header="0.19685039370078741" footer="0.31496062992125984"/>
  <pageSetup paperSize="9" scale="74" fitToHeight="2" orientation="landscape" r:id="rId1"/>
  <rowBreaks count="1" manualBreakCount="1">
    <brk id="3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3" sqref="G23"/>
    </sheetView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2.1</vt:lpstr>
      <vt:lpstr>Лист2</vt:lpstr>
      <vt:lpstr>Лист3</vt:lpstr>
      <vt:lpstr>'Приложение 2.1'!Заголовки_для_печати</vt:lpstr>
      <vt:lpstr>'Приложение 2.1'!Область_печати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Иван Вячеславович</dc:creator>
  <cp:lastModifiedBy>Татаринова Наталья Александровна</cp:lastModifiedBy>
  <cp:lastPrinted>2016-05-13T06:39:56Z</cp:lastPrinted>
  <dcterms:created xsi:type="dcterms:W3CDTF">2014-04-14T04:30:29Z</dcterms:created>
  <dcterms:modified xsi:type="dcterms:W3CDTF">2016-05-16T10:46:56Z</dcterms:modified>
</cp:coreProperties>
</file>